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keting Mail\Heather- IMRC\Phase 2 Spring 2018\DM.EDU\Lesson 3\"/>
    </mc:Choice>
  </mc:AlternateContent>
  <bookViews>
    <workbookView xWindow="0" yWindow="0" windowWidth="28800" windowHeight="13395"/>
  </bookViews>
  <sheets>
    <sheet name="Slide 16 &amp; 17" sheetId="1" r:id="rId1"/>
    <sheet name="Slide 25" sheetId="2" r:id="rId2"/>
    <sheet name="Slide 26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9" i="2"/>
  <c r="I6" i="3"/>
  <c r="H8" i="3"/>
  <c r="D8" i="3"/>
  <c r="C8" i="3"/>
  <c r="I7" i="3"/>
  <c r="F7" i="3"/>
  <c r="G7" i="3" s="1"/>
  <c r="F6" i="3"/>
  <c r="G6" i="3" s="1"/>
  <c r="J6" i="3" s="1"/>
  <c r="I5" i="3"/>
  <c r="F5" i="3"/>
  <c r="G5" i="3" s="1"/>
  <c r="J5" i="3" s="1"/>
  <c r="I4" i="3"/>
  <c r="F4" i="3"/>
  <c r="G4" i="3" s="1"/>
  <c r="J4" i="3" s="1"/>
  <c r="I3" i="3"/>
  <c r="F3" i="3"/>
  <c r="G3" i="3" s="1"/>
  <c r="J3" i="3" s="1"/>
  <c r="I2" i="3"/>
  <c r="F2" i="3"/>
  <c r="I7" i="2"/>
  <c r="I6" i="2"/>
  <c r="I5" i="2"/>
  <c r="I4" i="2"/>
  <c r="I3" i="2"/>
  <c r="I2" i="2"/>
  <c r="H8" i="2"/>
  <c r="F7" i="2"/>
  <c r="G7" i="2" s="1"/>
  <c r="F5" i="2"/>
  <c r="G5" i="2" s="1"/>
  <c r="J5" i="2" s="1"/>
  <c r="F3" i="2"/>
  <c r="G3" i="2" s="1"/>
  <c r="J3" i="2" s="1"/>
  <c r="C8" i="2"/>
  <c r="D8" i="2"/>
  <c r="F6" i="2"/>
  <c r="G6" i="2" s="1"/>
  <c r="F4" i="2"/>
  <c r="G4" i="2" s="1"/>
  <c r="J4" i="2" s="1"/>
  <c r="F2" i="2"/>
  <c r="G2" i="2" s="1"/>
  <c r="J2" i="1"/>
  <c r="G3" i="1"/>
  <c r="J3" i="1" s="1"/>
  <c r="G2" i="1"/>
  <c r="F3" i="1"/>
  <c r="F2" i="1"/>
  <c r="I3" i="1"/>
  <c r="I2" i="1"/>
  <c r="I8" i="2" l="1"/>
  <c r="F8" i="3"/>
  <c r="E8" i="3" s="1"/>
  <c r="I8" i="3"/>
  <c r="G2" i="3"/>
  <c r="J6" i="2"/>
  <c r="J7" i="2"/>
  <c r="J2" i="2"/>
  <c r="G8" i="2"/>
  <c r="J8" i="2" s="1"/>
  <c r="F8" i="2"/>
  <c r="E8" i="2" s="1"/>
  <c r="J2" i="3" l="1"/>
  <c r="G8" i="3"/>
  <c r="J8" i="3" s="1"/>
</calcChain>
</file>

<file path=xl/sharedStrings.xml><?xml version="1.0" encoding="utf-8"?>
<sst xmlns="http://schemas.openxmlformats.org/spreadsheetml/2006/main" count="60" uniqueCount="30">
  <si>
    <t>Code</t>
  </si>
  <si>
    <t>List Name</t>
  </si>
  <si>
    <t>Universe Size</t>
  </si>
  <si>
    <t>Mail Qty</t>
  </si>
  <si>
    <t>Orders</t>
  </si>
  <si>
    <t>RR%*</t>
  </si>
  <si>
    <t>Net Sales @ $79</t>
  </si>
  <si>
    <t>List Cost</t>
  </si>
  <si>
    <t>Add’l cost (print, production, etc.) @ $0.29</t>
  </si>
  <si>
    <t>ROI**</t>
  </si>
  <si>
    <t>Exa1</t>
  </si>
  <si>
    <t>Example</t>
  </si>
  <si>
    <t>Sam1</t>
  </si>
  <si>
    <t>Sample</t>
  </si>
  <si>
    <t>Projected RR%</t>
  </si>
  <si>
    <t>ROI</t>
  </si>
  <si>
    <t>Hou</t>
  </si>
  <si>
    <t>House List</t>
  </si>
  <si>
    <t>Beau</t>
  </si>
  <si>
    <t>Beauty Magazine</t>
  </si>
  <si>
    <t>Fit</t>
  </si>
  <si>
    <t>Fitness &amp;  You</t>
  </si>
  <si>
    <t>Waw</t>
  </si>
  <si>
    <t>Women at Work</t>
  </si>
  <si>
    <t>Vbm</t>
  </si>
  <si>
    <t>Vitamins by Mail</t>
  </si>
  <si>
    <t>Dru</t>
  </si>
  <si>
    <t>Dress R Us</t>
  </si>
  <si>
    <t>Total</t>
  </si>
  <si>
    <t>Projected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</si>
</sst>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FFFF"/>
      <name val="Arial"/>
    </font>
    <font>
      <sz val="14"/>
      <name val="Arial"/>
      <family val="2"/>
    </font>
    <font>
      <sz val="14"/>
      <color rgb="FF0070C0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3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6" fontId="0" fillId="0" borderId="0" xfId="0" applyNumberFormat="1"/>
    <xf numFmtId="8" fontId="0" fillId="0" borderId="0" xfId="0" applyNumberFormat="1"/>
    <xf numFmtId="9" fontId="0" fillId="0" borderId="0" xfId="3" applyFont="1"/>
    <xf numFmtId="0" fontId="4" fillId="3" borderId="1" xfId="0" applyFont="1" applyFill="1" applyBorder="1" applyAlignment="1">
      <alignment horizontal="left" vertical="center" wrapText="1" readingOrder="1"/>
    </xf>
    <xf numFmtId="3" fontId="4" fillId="3" borderId="1" xfId="0" applyNumberFormat="1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left" vertical="center" wrapText="1" readingOrder="1"/>
    </xf>
    <xf numFmtId="3" fontId="4" fillId="4" borderId="1" xfId="0" applyNumberFormat="1" applyFont="1" applyFill="1" applyBorder="1" applyAlignment="1">
      <alignment horizontal="left" vertical="center" wrapText="1" readingOrder="1"/>
    </xf>
    <xf numFmtId="10" fontId="3" fillId="3" borderId="1" xfId="0" applyNumberFormat="1" applyFont="1" applyFill="1" applyBorder="1" applyAlignment="1">
      <alignment horizontal="left" vertical="center" wrapText="1" readingOrder="1"/>
    </xf>
    <xf numFmtId="6" fontId="3" fillId="3" borderId="1" xfId="0" applyNumberFormat="1" applyFont="1" applyFill="1" applyBorder="1" applyAlignment="1">
      <alignment horizontal="left" vertical="center" wrapText="1" readingOrder="1"/>
    </xf>
    <xf numFmtId="6" fontId="4" fillId="3" borderId="1" xfId="0" applyNumberFormat="1" applyFont="1" applyFill="1" applyBorder="1" applyAlignment="1">
      <alignment horizontal="left" vertical="center" wrapText="1" readingOrder="1"/>
    </xf>
    <xf numFmtId="6" fontId="4" fillId="4" borderId="1" xfId="0" applyNumberFormat="1" applyFont="1" applyFill="1" applyBorder="1" applyAlignment="1">
      <alignment horizontal="left" vertical="center" wrapText="1" readingOrder="1"/>
    </xf>
    <xf numFmtId="9" fontId="3" fillId="4" borderId="1" xfId="0" applyNumberFormat="1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6" fillId="5" borderId="3" xfId="0" applyFont="1" applyFill="1" applyBorder="1" applyAlignment="1">
      <alignment horizontal="left" vertical="center" wrapText="1" readingOrder="1"/>
    </xf>
    <xf numFmtId="6" fontId="6" fillId="5" borderId="3" xfId="0" applyNumberFormat="1" applyFont="1" applyFill="1" applyBorder="1" applyAlignment="1">
      <alignment horizontal="left" vertical="center" wrapText="1" readingOrder="1"/>
    </xf>
    <xf numFmtId="0" fontId="6" fillId="6" borderId="4" xfId="0" applyFont="1" applyFill="1" applyBorder="1" applyAlignment="1">
      <alignment horizontal="left" vertical="center" wrapText="1" readingOrder="1"/>
    </xf>
    <xf numFmtId="6" fontId="6" fillId="6" borderId="4" xfId="0" applyNumberFormat="1" applyFont="1" applyFill="1" applyBorder="1" applyAlignment="1">
      <alignment horizontal="left" vertical="center" wrapText="1" readingOrder="1"/>
    </xf>
    <xf numFmtId="0" fontId="6" fillId="5" borderId="4" xfId="0" applyFont="1" applyFill="1" applyBorder="1" applyAlignment="1">
      <alignment horizontal="left" vertical="center" wrapText="1" readingOrder="1"/>
    </xf>
    <xf numFmtId="6" fontId="6" fillId="5" borderId="4" xfId="0" applyNumberFormat="1" applyFont="1" applyFill="1" applyBorder="1" applyAlignment="1">
      <alignment horizontal="left" vertical="center" wrapText="1" readingOrder="1"/>
    </xf>
    <xf numFmtId="10" fontId="7" fillId="5" borderId="4" xfId="0" applyNumberFormat="1" applyFont="1" applyFill="1" applyBorder="1" applyAlignment="1">
      <alignment horizontal="left" vertical="center" wrapText="1" readingOrder="1"/>
    </xf>
    <xf numFmtId="3" fontId="8" fillId="5" borderId="3" xfId="0" applyNumberFormat="1" applyFont="1" applyFill="1" applyBorder="1" applyAlignment="1">
      <alignment horizontal="left" vertical="center" wrapText="1" readingOrder="1"/>
    </xf>
    <xf numFmtId="10" fontId="8" fillId="5" borderId="3" xfId="0" applyNumberFormat="1" applyFont="1" applyFill="1" applyBorder="1" applyAlignment="1">
      <alignment horizontal="left" vertical="center" wrapText="1" readingOrder="1"/>
    </xf>
    <xf numFmtId="3" fontId="8" fillId="6" borderId="4" xfId="0" applyNumberFormat="1" applyFont="1" applyFill="1" applyBorder="1" applyAlignment="1">
      <alignment horizontal="left" vertical="center" wrapText="1" readingOrder="1"/>
    </xf>
    <xf numFmtId="10" fontId="8" fillId="6" borderId="4" xfId="0" applyNumberFormat="1" applyFont="1" applyFill="1" applyBorder="1" applyAlignment="1">
      <alignment horizontal="left" vertical="center" wrapText="1" readingOrder="1"/>
    </xf>
    <xf numFmtId="3" fontId="8" fillId="5" borderId="4" xfId="0" applyNumberFormat="1" applyFont="1" applyFill="1" applyBorder="1" applyAlignment="1">
      <alignment horizontal="left" vertical="center" wrapText="1" readingOrder="1"/>
    </xf>
    <xf numFmtId="10" fontId="8" fillId="5" borderId="4" xfId="0" applyNumberFormat="1" applyFont="1" applyFill="1" applyBorder="1" applyAlignment="1">
      <alignment horizontal="left" vertical="center" wrapText="1" readingOrder="1"/>
    </xf>
    <xf numFmtId="43" fontId="6" fillId="5" borderId="3" xfId="1" applyFont="1" applyFill="1" applyBorder="1" applyAlignment="1">
      <alignment horizontal="left" vertical="center" wrapText="1" readingOrder="1"/>
    </xf>
    <xf numFmtId="164" fontId="6" fillId="5" borderId="3" xfId="1" applyNumberFormat="1" applyFont="1" applyFill="1" applyBorder="1" applyAlignment="1">
      <alignment horizontal="left" vertical="center" wrapText="1" readingOrder="1"/>
    </xf>
    <xf numFmtId="164" fontId="6" fillId="5" borderId="4" xfId="0" applyNumberFormat="1" applyFont="1" applyFill="1" applyBorder="1" applyAlignment="1">
      <alignment horizontal="left" vertical="center" wrapText="1" readingOrder="1"/>
    </xf>
    <xf numFmtId="164" fontId="7" fillId="6" borderId="4" xfId="1" applyNumberFormat="1" applyFont="1" applyFill="1" applyBorder="1" applyAlignment="1">
      <alignment horizontal="left" vertical="center" wrapText="1" readingOrder="1"/>
    </xf>
    <xf numFmtId="6" fontId="8" fillId="5" borderId="3" xfId="0" applyNumberFormat="1" applyFont="1" applyFill="1" applyBorder="1" applyAlignment="1">
      <alignment horizontal="left" vertical="center" wrapText="1" readingOrder="1"/>
    </xf>
    <xf numFmtId="6" fontId="8" fillId="6" borderId="4" xfId="0" applyNumberFormat="1" applyFont="1" applyFill="1" applyBorder="1" applyAlignment="1">
      <alignment horizontal="left" vertical="center" wrapText="1" readingOrder="1"/>
    </xf>
    <xf numFmtId="6" fontId="8" fillId="5" borderId="4" xfId="0" applyNumberFormat="1" applyFont="1" applyFill="1" applyBorder="1" applyAlignment="1">
      <alignment horizontal="left" vertical="center" wrapText="1" readingOrder="1"/>
    </xf>
    <xf numFmtId="43" fontId="6" fillId="6" borderId="4" xfId="1" applyFont="1" applyFill="1" applyBorder="1" applyAlignment="1">
      <alignment horizontal="left" vertical="center" wrapText="1" readingOrder="1"/>
    </xf>
    <xf numFmtId="43" fontId="6" fillId="5" borderId="4" xfId="1" applyFont="1" applyFill="1" applyBorder="1" applyAlignment="1">
      <alignment horizontal="left" vertical="center" wrapText="1" readingOrder="1"/>
    </xf>
    <xf numFmtId="165" fontId="6" fillId="5" borderId="4" xfId="2" applyNumberFormat="1" applyFont="1" applyFill="1" applyBorder="1" applyAlignment="1">
      <alignment horizontal="left" vertical="top" wrapText="1" readingOrder="1"/>
    </xf>
    <xf numFmtId="43" fontId="0" fillId="0" borderId="0" xfId="0" applyNumberFormat="1"/>
    <xf numFmtId="164" fontId="0" fillId="0" borderId="0" xfId="1" applyNumberFormat="1" applyFont="1"/>
    <xf numFmtId="3" fontId="8" fillId="7" borderId="4" xfId="0" applyNumberFormat="1" applyFont="1" applyFill="1" applyBorder="1" applyAlignment="1">
      <alignment horizontal="left" vertical="center" wrapText="1" readingOrder="1"/>
    </xf>
    <xf numFmtId="6" fontId="8" fillId="7" borderId="4" xfId="0" applyNumberFormat="1" applyFont="1" applyFill="1" applyBorder="1" applyAlignment="1">
      <alignment horizontal="left" vertical="center" wrapText="1" readingOrder="1"/>
    </xf>
    <xf numFmtId="10" fontId="0" fillId="0" borderId="0" xfId="3" applyNumberFormat="1" applyFont="1"/>
    <xf numFmtId="16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7" sqref="H17"/>
    </sheetView>
  </sheetViews>
  <sheetFormatPr defaultRowHeight="14.25" x14ac:dyDescent="0.2"/>
  <cols>
    <col min="1" max="1" width="7.375" bestFit="1" customWidth="1"/>
    <col min="2" max="2" width="13" customWidth="1"/>
    <col min="3" max="3" width="12.5" customWidth="1"/>
    <col min="4" max="4" width="8.625" bestFit="1" customWidth="1"/>
    <col min="7" max="7" width="10.625" bestFit="1" customWidth="1"/>
    <col min="8" max="8" width="9.25" bestFit="1" customWidth="1"/>
    <col min="9" max="9" width="15" customWidth="1"/>
    <col min="10" max="10" width="12.875" bestFit="1" customWidth="1"/>
  </cols>
  <sheetData>
    <row r="1" spans="1:10" ht="90.7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8.75" thickBot="1" x14ac:dyDescent="0.25">
      <c r="A2" s="5" t="s">
        <v>10</v>
      </c>
      <c r="B2" s="5" t="s">
        <v>11</v>
      </c>
      <c r="C2" s="6">
        <v>385547</v>
      </c>
      <c r="D2" s="6">
        <v>10000</v>
      </c>
      <c r="E2" s="5">
        <v>139</v>
      </c>
      <c r="F2" s="9">
        <f>E2/D2</f>
        <v>1.3899999999999999E-2</v>
      </c>
      <c r="G2" s="10">
        <f>79*E2</f>
        <v>10981</v>
      </c>
      <c r="H2" s="11">
        <v>1200</v>
      </c>
      <c r="I2" s="10">
        <f>0.29*D2</f>
        <v>2900</v>
      </c>
      <c r="J2" s="13">
        <f>(G2-H2-I2)/(H2+I2)</f>
        <v>1.6782926829268292</v>
      </c>
    </row>
    <row r="3" spans="1:10" ht="18.75" thickBot="1" x14ac:dyDescent="0.25">
      <c r="A3" s="7" t="s">
        <v>12</v>
      </c>
      <c r="B3" s="7" t="s">
        <v>13</v>
      </c>
      <c r="C3" s="8">
        <v>5025</v>
      </c>
      <c r="D3" s="8">
        <v>3000</v>
      </c>
      <c r="E3" s="7">
        <v>25</v>
      </c>
      <c r="F3" s="9">
        <f>E3/D3</f>
        <v>8.3333333333333332E-3</v>
      </c>
      <c r="G3" s="10">
        <f>79*E3</f>
        <v>1975</v>
      </c>
      <c r="H3" s="12">
        <v>387</v>
      </c>
      <c r="I3" s="10">
        <f>0.29*D3</f>
        <v>869.99999999999989</v>
      </c>
      <c r="J3" s="13">
        <f>(G3-H3-I3)/(H3+I3)</f>
        <v>0.57120127287191735</v>
      </c>
    </row>
    <row r="4" spans="1:10" x14ac:dyDescent="0.2">
      <c r="H4" s="2"/>
      <c r="I4" s="2"/>
    </row>
    <row r="5" spans="1:10" x14ac:dyDescent="0.2">
      <c r="I5" s="4"/>
    </row>
    <row r="6" spans="1:10" x14ac:dyDescent="0.2">
      <c r="I6" s="4"/>
    </row>
    <row r="9" spans="1:10" x14ac:dyDescent="0.2">
      <c r="I9" s="2"/>
      <c r="J9" s="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8" sqref="A8"/>
    </sheetView>
  </sheetViews>
  <sheetFormatPr defaultRowHeight="14.25" x14ac:dyDescent="0.2"/>
  <cols>
    <col min="3" max="3" width="13" customWidth="1"/>
    <col min="4" max="4" width="9.75" bestFit="1" customWidth="1"/>
    <col min="5" max="5" width="10.5" bestFit="1" customWidth="1"/>
    <col min="6" max="6" width="11.125" bestFit="1" customWidth="1"/>
    <col min="7" max="7" width="13.25" bestFit="1" customWidth="1"/>
    <col min="9" max="9" width="18.875" customWidth="1"/>
    <col min="10" max="10" width="7.25" bestFit="1" customWidth="1"/>
  </cols>
  <sheetData>
    <row r="1" spans="1:12" ht="50.25" thickBo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14</v>
      </c>
      <c r="F1" s="14" t="s">
        <v>29</v>
      </c>
      <c r="G1" s="14" t="s">
        <v>6</v>
      </c>
      <c r="H1" s="14" t="s">
        <v>7</v>
      </c>
      <c r="I1" s="14" t="s">
        <v>8</v>
      </c>
      <c r="J1" s="14" t="s">
        <v>15</v>
      </c>
    </row>
    <row r="2" spans="1:12" ht="34.5" thickTop="1" thickBot="1" x14ac:dyDescent="0.25">
      <c r="A2" s="15" t="s">
        <v>16</v>
      </c>
      <c r="B2" s="15" t="s">
        <v>17</v>
      </c>
      <c r="C2" s="22">
        <v>24500</v>
      </c>
      <c r="D2" s="22">
        <v>24500</v>
      </c>
      <c r="E2" s="23">
        <v>3.4000000000000002E-2</v>
      </c>
      <c r="F2" s="29">
        <f>E2*D2</f>
        <v>833.00000000000011</v>
      </c>
      <c r="G2" s="16">
        <f>F2*79</f>
        <v>65807.000000000015</v>
      </c>
      <c r="H2" s="32">
        <v>0</v>
      </c>
      <c r="I2" s="16">
        <f>0.29*D2</f>
        <v>7104.9999999999991</v>
      </c>
      <c r="J2" s="28">
        <f>(G2-H2-I2)/(H2+I2)</f>
        <v>8.2620689655172441</v>
      </c>
      <c r="K2" s="2"/>
      <c r="L2" s="3"/>
    </row>
    <row r="3" spans="1:12" ht="50.25" thickBot="1" x14ac:dyDescent="0.25">
      <c r="A3" s="17" t="s">
        <v>18</v>
      </c>
      <c r="B3" s="17" t="s">
        <v>19</v>
      </c>
      <c r="C3" s="24">
        <v>385547</v>
      </c>
      <c r="D3" s="24">
        <v>50000</v>
      </c>
      <c r="E3" s="25">
        <v>9.7999999999999997E-3</v>
      </c>
      <c r="F3" s="31">
        <f t="shared" ref="F3:F7" si="0">E3*D3</f>
        <v>490</v>
      </c>
      <c r="G3" s="18">
        <f t="shared" ref="G3:G7" si="1">F3*79</f>
        <v>38710</v>
      </c>
      <c r="H3" s="33">
        <v>10000</v>
      </c>
      <c r="I3" s="18">
        <f t="shared" ref="I3:I7" si="2">0.29*D3</f>
        <v>14499.999999999998</v>
      </c>
      <c r="J3" s="35">
        <f t="shared" ref="J3:J8" si="3">(G3-H3-I3)/(H3+I3)</f>
        <v>0.58000000000000007</v>
      </c>
    </row>
    <row r="4" spans="1:12" ht="34.5" thickTop="1" thickBot="1" x14ac:dyDescent="0.25">
      <c r="A4" s="19" t="s">
        <v>20</v>
      </c>
      <c r="B4" s="19" t="s">
        <v>21</v>
      </c>
      <c r="C4" s="26">
        <v>36603</v>
      </c>
      <c r="D4" s="26">
        <v>10000</v>
      </c>
      <c r="E4" s="27">
        <v>8.0000000000000002E-3</v>
      </c>
      <c r="F4" s="29">
        <f t="shared" si="0"/>
        <v>80</v>
      </c>
      <c r="G4" s="20">
        <f t="shared" si="1"/>
        <v>6320</v>
      </c>
      <c r="H4" s="34">
        <v>1500</v>
      </c>
      <c r="I4" s="20">
        <f t="shared" si="2"/>
        <v>2900</v>
      </c>
      <c r="J4" s="36">
        <f t="shared" si="3"/>
        <v>0.43636363636363634</v>
      </c>
    </row>
    <row r="5" spans="1:12" ht="33.75" thickBot="1" x14ac:dyDescent="0.25">
      <c r="A5" s="17" t="s">
        <v>22</v>
      </c>
      <c r="B5" s="17" t="s">
        <v>23</v>
      </c>
      <c r="C5" s="24">
        <v>22965341</v>
      </c>
      <c r="D5" s="24">
        <v>50000</v>
      </c>
      <c r="E5" s="25">
        <v>5.0000000000000001E-3</v>
      </c>
      <c r="F5" s="31">
        <f t="shared" si="0"/>
        <v>250</v>
      </c>
      <c r="G5" s="18">
        <f t="shared" si="1"/>
        <v>19750</v>
      </c>
      <c r="H5" s="33">
        <v>9000</v>
      </c>
      <c r="I5" s="18">
        <f t="shared" si="2"/>
        <v>14499.999999999998</v>
      </c>
      <c r="J5" s="35">
        <f t="shared" si="3"/>
        <v>-0.15957446808510631</v>
      </c>
    </row>
    <row r="6" spans="1:12" ht="34.5" thickTop="1" thickBot="1" x14ac:dyDescent="0.25">
      <c r="A6" s="19" t="s">
        <v>24</v>
      </c>
      <c r="B6" s="19" t="s">
        <v>25</v>
      </c>
      <c r="C6" s="26">
        <v>450000</v>
      </c>
      <c r="D6" s="26">
        <v>50000</v>
      </c>
      <c r="E6" s="27">
        <v>3.8999999999999998E-3</v>
      </c>
      <c r="F6" s="29">
        <f t="shared" si="0"/>
        <v>195</v>
      </c>
      <c r="G6" s="20">
        <f t="shared" si="1"/>
        <v>15405</v>
      </c>
      <c r="H6" s="34">
        <v>5500</v>
      </c>
      <c r="I6" s="20">
        <f t="shared" si="2"/>
        <v>14499.999999999998</v>
      </c>
      <c r="J6" s="36">
        <f t="shared" si="3"/>
        <v>-0.2297499999999999</v>
      </c>
    </row>
    <row r="7" spans="1:12" ht="33.75" thickBot="1" x14ac:dyDescent="0.25">
      <c r="A7" s="17" t="s">
        <v>26</v>
      </c>
      <c r="B7" s="17" t="s">
        <v>27</v>
      </c>
      <c r="C7" s="24">
        <v>67429</v>
      </c>
      <c r="D7" s="24">
        <v>50000</v>
      </c>
      <c r="E7" s="25">
        <v>2.8999999999999998E-3</v>
      </c>
      <c r="F7" s="31">
        <f t="shared" si="0"/>
        <v>145</v>
      </c>
      <c r="G7" s="18">
        <f t="shared" si="1"/>
        <v>11455</v>
      </c>
      <c r="H7" s="33">
        <v>8750</v>
      </c>
      <c r="I7" s="18">
        <f t="shared" si="2"/>
        <v>14499.999999999998</v>
      </c>
      <c r="J7" s="35">
        <f t="shared" si="3"/>
        <v>-0.50731182795698915</v>
      </c>
    </row>
    <row r="8" spans="1:12" ht="17.25" thickBot="1" x14ac:dyDescent="0.25">
      <c r="A8" s="19"/>
      <c r="B8" s="19" t="s">
        <v>28</v>
      </c>
      <c r="C8" s="30">
        <f>SUM(C2:C7)</f>
        <v>23929420</v>
      </c>
      <c r="D8" s="30">
        <f>SUM(D2:D7)</f>
        <v>234500</v>
      </c>
      <c r="E8" s="21">
        <f>F8/D8</f>
        <v>8.4989339019189772E-3</v>
      </c>
      <c r="F8" s="30">
        <f>SUM(F2:F7)</f>
        <v>1993</v>
      </c>
      <c r="G8" s="37">
        <f>SUM(G2:G7)</f>
        <v>157447</v>
      </c>
      <c r="H8" s="20">
        <f>SUM(H2:H7)</f>
        <v>34750</v>
      </c>
      <c r="I8" s="20">
        <f>SUM(I2:I7)</f>
        <v>68004.999999999985</v>
      </c>
      <c r="J8" s="36">
        <f t="shared" si="3"/>
        <v>0.53225633789110038</v>
      </c>
    </row>
    <row r="9" spans="1:12" x14ac:dyDescent="0.2">
      <c r="E9" s="39"/>
      <c r="F9" s="42"/>
      <c r="G9" s="38"/>
      <c r="H9" s="2">
        <f>H8+I8</f>
        <v>102754.99999999999</v>
      </c>
      <c r="I9" s="38"/>
    </row>
    <row r="10" spans="1:12" x14ac:dyDescent="0.2">
      <c r="G10" s="2"/>
    </row>
    <row r="11" spans="1:12" x14ac:dyDescent="0.2">
      <c r="G11" s="4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1" sqref="J1"/>
    </sheetView>
  </sheetViews>
  <sheetFormatPr defaultRowHeight="14.25" x14ac:dyDescent="0.2"/>
  <cols>
    <col min="3" max="3" width="13" customWidth="1"/>
    <col min="4" max="4" width="9.75" bestFit="1" customWidth="1"/>
    <col min="5" max="5" width="10.5" bestFit="1" customWidth="1"/>
    <col min="6" max="6" width="11.125" bestFit="1" customWidth="1"/>
    <col min="7" max="7" width="13.25" bestFit="1" customWidth="1"/>
    <col min="9" max="9" width="18.875" customWidth="1"/>
    <col min="10" max="10" width="8.125" bestFit="1" customWidth="1"/>
  </cols>
  <sheetData>
    <row r="1" spans="1:12" ht="50.25" thickBo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14</v>
      </c>
      <c r="F1" s="14" t="s">
        <v>29</v>
      </c>
      <c r="G1" s="14" t="s">
        <v>6</v>
      </c>
      <c r="H1" s="14" t="s">
        <v>7</v>
      </c>
      <c r="I1" s="14" t="s">
        <v>8</v>
      </c>
      <c r="J1" s="14" t="s">
        <v>15</v>
      </c>
    </row>
    <row r="2" spans="1:12" ht="34.5" thickTop="1" thickBot="1" x14ac:dyDescent="0.25">
      <c r="A2" s="15" t="s">
        <v>16</v>
      </c>
      <c r="B2" s="15" t="s">
        <v>17</v>
      </c>
      <c r="C2" s="22">
        <v>24500</v>
      </c>
      <c r="D2" s="22">
        <v>24500</v>
      </c>
      <c r="E2" s="23">
        <v>3.4000000000000002E-2</v>
      </c>
      <c r="F2" s="29">
        <f>E2*D2</f>
        <v>833.00000000000011</v>
      </c>
      <c r="G2" s="16">
        <f>F2*79</f>
        <v>65807.000000000015</v>
      </c>
      <c r="H2" s="32">
        <v>0</v>
      </c>
      <c r="I2" s="16">
        <f>0.29*D2</f>
        <v>7104.9999999999991</v>
      </c>
      <c r="J2" s="28">
        <f>(G2-H2-I2)/(H2+I2)</f>
        <v>8.2620689655172441</v>
      </c>
      <c r="K2" s="2"/>
      <c r="L2" s="3"/>
    </row>
    <row r="3" spans="1:12" ht="50.25" thickBot="1" x14ac:dyDescent="0.25">
      <c r="A3" s="17" t="s">
        <v>18</v>
      </c>
      <c r="B3" s="17" t="s">
        <v>19</v>
      </c>
      <c r="C3" s="24">
        <v>385547</v>
      </c>
      <c r="D3" s="24">
        <v>50000</v>
      </c>
      <c r="E3" s="25">
        <v>9.7999999999999997E-3</v>
      </c>
      <c r="F3" s="31">
        <f t="shared" ref="F3:F7" si="0">E3*D3</f>
        <v>490</v>
      </c>
      <c r="G3" s="18">
        <f t="shared" ref="G3:G7" si="1">F3*79</f>
        <v>38710</v>
      </c>
      <c r="H3" s="33">
        <v>10000</v>
      </c>
      <c r="I3" s="18">
        <f t="shared" ref="I3:I7" si="2">0.29*D3</f>
        <v>14499.999999999998</v>
      </c>
      <c r="J3" s="35">
        <f t="shared" ref="J3:J8" si="3">(G3-H3-I3)/(H3+I3)</f>
        <v>0.58000000000000007</v>
      </c>
    </row>
    <row r="4" spans="1:12" ht="34.5" thickTop="1" thickBot="1" x14ac:dyDescent="0.25">
      <c r="A4" s="19" t="s">
        <v>20</v>
      </c>
      <c r="B4" s="19" t="s">
        <v>21</v>
      </c>
      <c r="C4" s="26">
        <v>36603</v>
      </c>
      <c r="D4" s="26">
        <v>10000</v>
      </c>
      <c r="E4" s="27">
        <v>8.0000000000000002E-3</v>
      </c>
      <c r="F4" s="29">
        <f t="shared" si="0"/>
        <v>80</v>
      </c>
      <c r="G4" s="20">
        <f t="shared" si="1"/>
        <v>6320</v>
      </c>
      <c r="H4" s="34">
        <v>1500</v>
      </c>
      <c r="I4" s="20">
        <f t="shared" si="2"/>
        <v>2900</v>
      </c>
      <c r="J4" s="36">
        <f t="shared" si="3"/>
        <v>0.43636363636363634</v>
      </c>
    </row>
    <row r="5" spans="1:12" ht="33.75" thickBot="1" x14ac:dyDescent="0.25">
      <c r="A5" s="17" t="s">
        <v>22</v>
      </c>
      <c r="B5" s="17" t="s">
        <v>23</v>
      </c>
      <c r="C5" s="24">
        <v>22965341</v>
      </c>
      <c r="D5" s="24">
        <v>50000</v>
      </c>
      <c r="E5" s="25">
        <v>5.0000000000000001E-3</v>
      </c>
      <c r="F5" s="31">
        <f t="shared" si="0"/>
        <v>250</v>
      </c>
      <c r="G5" s="18">
        <f t="shared" si="1"/>
        <v>19750</v>
      </c>
      <c r="H5" s="33">
        <v>9000</v>
      </c>
      <c r="I5" s="18">
        <f t="shared" si="2"/>
        <v>14499.999999999998</v>
      </c>
      <c r="J5" s="35">
        <f t="shared" si="3"/>
        <v>-0.15957446808510631</v>
      </c>
    </row>
    <row r="6" spans="1:12" ht="34.5" thickTop="1" thickBot="1" x14ac:dyDescent="0.25">
      <c r="A6" s="19" t="s">
        <v>24</v>
      </c>
      <c r="B6" s="19" t="s">
        <v>25</v>
      </c>
      <c r="C6" s="26">
        <v>450000</v>
      </c>
      <c r="D6" s="40">
        <v>40000</v>
      </c>
      <c r="E6" s="27">
        <v>3.8999999999999998E-3</v>
      </c>
      <c r="F6" s="29">
        <f t="shared" si="0"/>
        <v>156</v>
      </c>
      <c r="G6" s="20">
        <f t="shared" si="1"/>
        <v>12324</v>
      </c>
      <c r="H6" s="41">
        <v>3875</v>
      </c>
      <c r="I6" s="20">
        <f t="shared" si="2"/>
        <v>11600</v>
      </c>
      <c r="J6" s="36">
        <f t="shared" si="3"/>
        <v>-0.20361873990306947</v>
      </c>
    </row>
    <row r="7" spans="1:12" ht="33.75" thickBot="1" x14ac:dyDescent="0.25">
      <c r="A7" s="17" t="s">
        <v>26</v>
      </c>
      <c r="B7" s="17" t="s">
        <v>27</v>
      </c>
      <c r="C7" s="24">
        <v>67429</v>
      </c>
      <c r="D7" s="24">
        <v>0</v>
      </c>
      <c r="E7" s="25">
        <v>2.8999999999999998E-3</v>
      </c>
      <c r="F7" s="31">
        <f t="shared" si="0"/>
        <v>0</v>
      </c>
      <c r="G7" s="18">
        <f t="shared" si="1"/>
        <v>0</v>
      </c>
      <c r="H7" s="33">
        <v>0</v>
      </c>
      <c r="I7" s="18">
        <f t="shared" si="2"/>
        <v>0</v>
      </c>
      <c r="J7" s="35">
        <v>0</v>
      </c>
    </row>
    <row r="8" spans="1:12" ht="17.25" thickBot="1" x14ac:dyDescent="0.25">
      <c r="A8" s="19"/>
      <c r="B8" s="19" t="s">
        <v>28</v>
      </c>
      <c r="C8" s="30">
        <f>SUM(C2:C7)</f>
        <v>23929420</v>
      </c>
      <c r="D8" s="30">
        <f>SUM(D2:D7)</f>
        <v>174500</v>
      </c>
      <c r="E8" s="21">
        <f>F8/D8</f>
        <v>1.0366762177650429E-2</v>
      </c>
      <c r="F8" s="30">
        <f>SUM(F2:F7)</f>
        <v>1809</v>
      </c>
      <c r="G8" s="37">
        <f>SUM(G2:G7)</f>
        <v>142911</v>
      </c>
      <c r="H8" s="20">
        <f>SUM(H2:H7)</f>
        <v>24375</v>
      </c>
      <c r="I8" s="20">
        <f>SUM(I2:I7)</f>
        <v>50604.999999999993</v>
      </c>
      <c r="J8" s="36">
        <f t="shared" si="3"/>
        <v>0.90598826353694317</v>
      </c>
    </row>
    <row r="9" spans="1:12" x14ac:dyDescent="0.2">
      <c r="E9" s="39"/>
      <c r="G9" s="38"/>
      <c r="H9" s="2">
        <f>H8+I8</f>
        <v>74980</v>
      </c>
    </row>
    <row r="10" spans="1:12" x14ac:dyDescent="0.2">
      <c r="G10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Slide 16 &amp; 17</vt:lpstr>
      <vt:lpstr>Slide 25</vt:lpstr>
      <vt:lpstr>Slide 26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Authorized User</cp:lastModifiedBy>
  <cp:lastPrinted>2019-03-01T14:46:14Z</cp:lastPrinted>
  <dcterms:created xsi:type="dcterms:W3CDTF">2019-03-01T13:31:32Z</dcterms:created>
  <dcterms:modified xsi:type="dcterms:W3CDTF">2019-03-01T16:05:45Z</dcterms:modified>
</cp:coreProperties>
</file>